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5" sheetId="1" r:id="rId1"/>
    <sheet name="Sheet1" sheetId="2" r:id="rId2"/>
  </sheets>
  <externalReferences>
    <externalReference r:id="rId3"/>
  </externalReferences>
  <calcPr calcId="0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3"/>
  <c r="H4"/>
  <c r="H5"/>
  <c r="H6"/>
  <c r="H7"/>
  <c r="H8"/>
  <c r="H9"/>
  <c r="H10"/>
  <c r="H3"/>
  <c r="J4"/>
  <c r="J5"/>
  <c r="J6"/>
  <c r="J7"/>
  <c r="J8"/>
  <c r="J9"/>
  <c r="J10"/>
  <c r="J3"/>
</calcChain>
</file>

<file path=xl/sharedStrings.xml><?xml version="1.0" encoding="utf-8"?>
<sst xmlns="http://schemas.openxmlformats.org/spreadsheetml/2006/main" count="65" uniqueCount="47">
  <si>
    <t>MECE00341</t>
  </si>
  <si>
    <t>RESISTANCE</t>
  </si>
  <si>
    <t>68R</t>
  </si>
  <si>
    <t>09/2004</t>
  </si>
  <si>
    <t>MPVR03840</t>
  </si>
  <si>
    <t>PANEL</t>
  </si>
  <si>
    <t>COMANDI</t>
  </si>
  <si>
    <t>ETET01314</t>
  </si>
  <si>
    <t>LABEL</t>
  </si>
  <si>
    <t>PANNELLO COMANDI</t>
  </si>
  <si>
    <t>MELF00013</t>
  </si>
  <si>
    <t>OIL WARN-LIGHT x SPIA SCARICA BATTERIE</t>
  </si>
  <si>
    <t>MECI30651</t>
  </si>
  <si>
    <t>SWITCH</t>
  </si>
  <si>
    <t>GIALLO 36V</t>
  </si>
  <si>
    <t>LAFN05758</t>
  </si>
  <si>
    <t>ROD</t>
  </si>
  <si>
    <t>SUPERIORE RUBINETTO</t>
  </si>
  <si>
    <t>VTAE00058</t>
  </si>
  <si>
    <t>CIRCLIP</t>
  </si>
  <si>
    <t>RADIALE ALBERI D5 INOX</t>
  </si>
  <si>
    <t>MPVR02940</t>
  </si>
  <si>
    <t>KLIP</t>
  </si>
  <si>
    <t>D. 6,5 L=15</t>
  </si>
  <si>
    <t>Date: 25/10/2006</t>
  </si>
  <si>
    <t>Selected Part: LPTB00291</t>
  </si>
  <si>
    <t>Page:  2</t>
  </si>
  <si>
    <t xml:space="preserve"> </t>
  </si>
  <si>
    <t>E89223</t>
  </si>
  <si>
    <t>Resistor</t>
  </si>
  <si>
    <t>E86997</t>
  </si>
  <si>
    <t>Upper Control Panel WS20/24</t>
  </si>
  <si>
    <t>E86575</t>
  </si>
  <si>
    <t>control panel label</t>
  </si>
  <si>
    <t>E86421</t>
  </si>
  <si>
    <t>Reflector</t>
  </si>
  <si>
    <t>E86423</t>
  </si>
  <si>
    <t>Bipolar Switch</t>
  </si>
  <si>
    <t>E89475</t>
  </si>
  <si>
    <t>Snap Ring</t>
  </si>
  <si>
    <t xml:space="preserve">ROD </t>
  </si>
  <si>
    <t>Clip D. 6,5 L=15</t>
  </si>
  <si>
    <t>ITEM</t>
  </si>
  <si>
    <t>SKU</t>
  </si>
  <si>
    <t>DESCRIPTION</t>
  </si>
  <si>
    <t>QTY</t>
  </si>
  <si>
    <t>FROM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</si>
</sst>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P1005   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2"/>
  <sheetViews>
    <sheetView workbookViewId="0">
      <selection activeCell="A2" sqref="A2:K11"/>
    </sheetView>
  </sheetViews>
  <sheetFormatPr defaultRowHeight="12.75"/>
  <cols>
    <col min="2" max="2" width="7.7109375" customWidth="1"/>
    <col min="3" max="3" width="34.140625" customWidth="1"/>
    <col min="4" max="4" width="9.85546875" customWidth="1"/>
    <col min="5" max="5" width="1.7109375" customWidth="1"/>
    <col min="6" max="6" width="26.5703125" customWidth="1"/>
    <col min="7" max="7" width="8.140625" customWidth="1"/>
    <col min="8" max="8" width="14.5703125" customWidth="1"/>
    <col min="9" max="9" width="24.7109375" customWidth="1"/>
    <col min="10" max="10" width="3.5703125" customWidth="1"/>
  </cols>
  <sheetData>
    <row r="2" spans="2:11">
      <c r="B2" s="1"/>
      <c r="D2" s="1"/>
      <c r="E2" s="1"/>
      <c r="G2" s="1"/>
    </row>
    <row r="3" spans="2:11">
      <c r="B3" s="4">
        <v>41</v>
      </c>
      <c r="C3" s="2" t="s">
        <v>0</v>
      </c>
      <c r="D3" s="2" t="s">
        <v>1</v>
      </c>
      <c r="E3" s="2" t="s">
        <v>27</v>
      </c>
      <c r="F3" s="2" t="s">
        <v>2</v>
      </c>
      <c r="G3" s="3">
        <v>100</v>
      </c>
      <c r="H3" s="5" t="str">
        <f>IF(ISNA(VLOOKUP(C3,'[1]Parts List Query'!$G$2:'[1]Parts List Query'!$J$17536,4,FALSE))=TRUE,(C3),(LEFT(VLOOKUP(C3,[1]!Table_Query_from_BetcoViews[[AlternateID]:[MainSKU]],4,FALSE),6)))</f>
        <v>E89223</v>
      </c>
      <c r="I3" s="5" t="str">
        <f>IFERROR(VLOOKUP(TRIM(C3),[1]!Table_Query_from_BetcoViews[[AlternateID]:[ItemDescr2]],5,FALSE),(CONCATENATE(D3,E3,F3)))</f>
        <v>Resistor</v>
      </c>
      <c r="J3">
        <f>G3*0.01</f>
        <v>1</v>
      </c>
      <c r="K3" s="2" t="s">
        <v>3</v>
      </c>
    </row>
    <row r="4" spans="2:11">
      <c r="B4" s="4">
        <v>45</v>
      </c>
      <c r="C4" s="2" t="s">
        <v>4</v>
      </c>
      <c r="D4" s="2" t="s">
        <v>5</v>
      </c>
      <c r="E4" s="2" t="s">
        <v>27</v>
      </c>
      <c r="F4" s="2" t="s">
        <v>6</v>
      </c>
      <c r="G4" s="3">
        <v>100</v>
      </c>
      <c r="H4" s="5" t="str">
        <f>IF(ISNA(VLOOKUP(C4,'[1]Parts List Query'!$G$2:'[1]Parts List Query'!$J$17536,4,FALSE))=TRUE,(C4),(LEFT(VLOOKUP(C4,[1]!Table_Query_from_BetcoViews[[AlternateID]:[MainSKU]],4,FALSE),6)))</f>
        <v>E86997</v>
      </c>
      <c r="I4" s="5" t="str">
        <f>IFERROR(VLOOKUP(TRIM(C4),[1]!Table_Query_from_BetcoViews[[AlternateID]:[ItemDescr2]],5,FALSE),(CONCATENATE(D4,E4,F4)))</f>
        <v>Upper Control Panel WS20/24</v>
      </c>
      <c r="J4">
        <f>G4*0.01</f>
        <v>1</v>
      </c>
      <c r="K4" s="2" t="s">
        <v>3</v>
      </c>
    </row>
    <row r="5" spans="2:11">
      <c r="B5" s="4">
        <v>46</v>
      </c>
      <c r="C5" s="2" t="s">
        <v>7</v>
      </c>
      <c r="D5" s="2" t="s">
        <v>8</v>
      </c>
      <c r="E5" s="2" t="s">
        <v>27</v>
      </c>
      <c r="F5" s="2" t="s">
        <v>9</v>
      </c>
      <c r="G5" s="3">
        <v>100</v>
      </c>
      <c r="H5" s="5" t="str">
        <f>IF(ISNA(VLOOKUP(C5,'[1]Parts List Query'!$G$2:'[1]Parts List Query'!$J$17536,4,FALSE))=TRUE,(C5),(LEFT(VLOOKUP(C5,[1]!Table_Query_from_BetcoViews[[AlternateID]:[MainSKU]],4,FALSE),6)))</f>
        <v>E86575</v>
      </c>
      <c r="I5" s="5" t="str">
        <f>IFERROR(VLOOKUP(TRIM(C5),[1]!Table_Query_from_BetcoViews[[AlternateID]:[ItemDescr2]],5,FALSE),(CONCATENATE(D5,E5,F5)))</f>
        <v>control panel label</v>
      </c>
      <c r="J5">
        <f>G5*0.01</f>
        <v>1</v>
      </c>
      <c r="K5" s="2" t="s">
        <v>3</v>
      </c>
    </row>
    <row r="6" spans="2:11">
      <c r="B6" s="4">
        <v>48</v>
      </c>
      <c r="C6" s="2" t="s">
        <v>10</v>
      </c>
      <c r="E6" s="2" t="s">
        <v>27</v>
      </c>
      <c r="F6" s="2" t="s">
        <v>11</v>
      </c>
      <c r="G6" s="3">
        <v>100</v>
      </c>
      <c r="H6" s="5" t="str">
        <f>IF(ISNA(VLOOKUP(C6,'[1]Parts List Query'!$G$2:'[1]Parts List Query'!$J$17536,4,FALSE))=TRUE,(C6),(LEFT(VLOOKUP(C6,[1]!Table_Query_from_BetcoViews[[AlternateID]:[MainSKU]],4,FALSE),6)))</f>
        <v>E86421</v>
      </c>
      <c r="I6" s="5" t="str">
        <f>IFERROR(VLOOKUP(TRIM(C6),[1]!Table_Query_from_BetcoViews[[AlternateID]:[ItemDescr2]],5,FALSE),(CONCATENATE(D6,E6,F6)))</f>
        <v>Reflector</v>
      </c>
      <c r="J6">
        <f>G6*0.01</f>
        <v>1</v>
      </c>
      <c r="K6" s="2" t="s">
        <v>3</v>
      </c>
    </row>
    <row r="7" spans="2:11">
      <c r="B7" s="4">
        <v>49</v>
      </c>
      <c r="C7" s="2" t="s">
        <v>12</v>
      </c>
      <c r="D7" s="2" t="s">
        <v>13</v>
      </c>
      <c r="E7" s="2" t="s">
        <v>27</v>
      </c>
      <c r="F7" s="2" t="s">
        <v>14</v>
      </c>
      <c r="G7" s="3">
        <v>200</v>
      </c>
      <c r="H7" s="5" t="str">
        <f>IF(ISNA(VLOOKUP(C7,'[1]Parts List Query'!$G$2:'[1]Parts List Query'!$J$17536,4,FALSE))=TRUE,(C7),(LEFT(VLOOKUP(C7,[1]!Table_Query_from_BetcoViews[[AlternateID]:[MainSKU]],4,FALSE),6)))</f>
        <v>E86423</v>
      </c>
      <c r="I7" s="5" t="str">
        <f>IFERROR(VLOOKUP(TRIM(C7),[1]!Table_Query_from_BetcoViews[[AlternateID]:[ItemDescr2]],5,FALSE),(CONCATENATE(D7,E7,F7)))</f>
        <v>Bipolar Switch</v>
      </c>
      <c r="J7">
        <f>G7*0.01</f>
        <v>2</v>
      </c>
      <c r="K7" s="2" t="s">
        <v>3</v>
      </c>
    </row>
    <row r="8" spans="2:11">
      <c r="B8" s="4">
        <v>50</v>
      </c>
      <c r="C8" s="2" t="s">
        <v>15</v>
      </c>
      <c r="D8" s="2" t="s">
        <v>16</v>
      </c>
      <c r="E8" s="2" t="s">
        <v>27</v>
      </c>
      <c r="F8" s="2" t="s">
        <v>17</v>
      </c>
      <c r="G8" s="3">
        <v>100</v>
      </c>
      <c r="H8" s="5" t="str">
        <f>IF(ISNA(VLOOKUP(C8,'[1]Parts List Query'!$G$2:'[1]Parts List Query'!$J$17536,4,FALSE))=TRUE,(C8),(LEFT(VLOOKUP(C8,[1]!Table_Query_from_BetcoViews[[AlternateID]:[MainSKU]],4,FALSE),6)))</f>
        <v>LAFN05758</v>
      </c>
      <c r="I8" s="5" t="str">
        <f>IFERROR(VLOOKUP(TRIM(C8),[1]!Table_Query_from_BetcoViews[[AlternateID]:[ItemDescr2]],5,FALSE),(CONCATENATE(D8,E8,F8)))</f>
        <v>ROD SUPERIORE RUBINETTO</v>
      </c>
      <c r="J8">
        <f>G8*0.01</f>
        <v>1</v>
      </c>
    </row>
    <row r="9" spans="2:11">
      <c r="B9" s="4">
        <v>51</v>
      </c>
      <c r="C9" s="2" t="s">
        <v>18</v>
      </c>
      <c r="D9" s="2" t="s">
        <v>19</v>
      </c>
      <c r="E9" s="2" t="s">
        <v>27</v>
      </c>
      <c r="F9" s="2" t="s">
        <v>20</v>
      </c>
      <c r="G9" s="3">
        <v>100</v>
      </c>
      <c r="H9" s="5" t="str">
        <f>IF(ISNA(VLOOKUP(C9,'[1]Parts List Query'!$G$2:'[1]Parts List Query'!$J$17536,4,FALSE))=TRUE,(C9),(LEFT(VLOOKUP(C9,[1]!Table_Query_from_BetcoViews[[AlternateID]:[MainSKU]],4,FALSE),6)))</f>
        <v>E89475</v>
      </c>
      <c r="I9" s="5" t="str">
        <f>IFERROR(VLOOKUP(TRIM(C9),[1]!Table_Query_from_BetcoViews[[AlternateID]:[ItemDescr2]],5,FALSE),(CONCATENATE(D9,E9,F9)))</f>
        <v>Snap Ring</v>
      </c>
      <c r="J9">
        <f>G9*0.01</f>
        <v>1</v>
      </c>
    </row>
    <row r="10" spans="2:11">
      <c r="B10" s="4">
        <v>52</v>
      </c>
      <c r="C10" s="2" t="s">
        <v>21</v>
      </c>
      <c r="D10" s="2" t="s">
        <v>22</v>
      </c>
      <c r="E10" s="2" t="s">
        <v>27</v>
      </c>
      <c r="F10" s="2" t="s">
        <v>23</v>
      </c>
      <c r="G10" s="3">
        <v>100</v>
      </c>
      <c r="H10" s="5" t="str">
        <f>IF(ISNA(VLOOKUP(C10,'[1]Parts List Query'!$G$2:'[1]Parts List Query'!$J$17536,4,FALSE))=TRUE,(C10),(LEFT(VLOOKUP(C10,[1]!Table_Query_from_BetcoViews[[AlternateID]:[MainSKU]],4,FALSE),6)))</f>
        <v>MPVR02940</v>
      </c>
      <c r="I10" s="5" t="str">
        <f>IFERROR(VLOOKUP(TRIM(C10),[1]!Table_Query_from_BetcoViews[[AlternateID]:[ItemDescr2]],5,FALSE),(CONCATENATE(D10,E10,F10)))</f>
        <v>KLIP D. 6,5 L=15</v>
      </c>
      <c r="J10">
        <f>G10*0.01</f>
        <v>1</v>
      </c>
    </row>
    <row r="12" spans="2:11">
      <c r="B12" s="2" t="s">
        <v>24</v>
      </c>
      <c r="C12" s="2" t="s">
        <v>25</v>
      </c>
      <c r="D12" s="2" t="s">
        <v>26</v>
      </c>
      <c r="E12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0"/>
  <sheetViews>
    <sheetView tabSelected="1" workbookViewId="0">
      <selection activeCell="A2" sqref="A2:F10"/>
    </sheetView>
  </sheetViews>
  <sheetFormatPr defaultRowHeight="12.75"/>
  <cols>
    <col min="3" max="3" width="11.28515625" style="7" customWidth="1"/>
    <col min="4" max="4" width="28.5703125" customWidth="1"/>
    <col min="5" max="5" width="5.85546875" style="7" customWidth="1"/>
    <col min="6" max="6" width="9.5703125" customWidth="1"/>
    <col min="7" max="7" width="29.140625" customWidth="1"/>
  </cols>
  <sheetData>
    <row r="2" spans="1:6">
      <c r="A2" s="6"/>
      <c r="B2" s="8" t="s">
        <v>42</v>
      </c>
      <c r="C2" s="8" t="s">
        <v>43</v>
      </c>
      <c r="D2" s="9" t="s">
        <v>44</v>
      </c>
      <c r="E2" s="8" t="s">
        <v>45</v>
      </c>
      <c r="F2" s="8" t="s">
        <v>46</v>
      </c>
    </row>
    <row r="3" spans="1:6">
      <c r="A3" s="6"/>
      <c r="B3" s="10">
        <v>41</v>
      </c>
      <c r="C3" s="10" t="s">
        <v>28</v>
      </c>
      <c r="D3" s="11" t="s">
        <v>29</v>
      </c>
      <c r="E3" s="10">
        <v>1</v>
      </c>
      <c r="F3" s="10" t="s">
        <v>3</v>
      </c>
    </row>
    <row r="4" spans="1:6">
      <c r="A4" s="6"/>
      <c r="B4" s="10">
        <v>45</v>
      </c>
      <c r="C4" s="10" t="s">
        <v>30</v>
      </c>
      <c r="D4" s="11" t="s">
        <v>31</v>
      </c>
      <c r="E4" s="10">
        <v>1</v>
      </c>
      <c r="F4" s="10" t="s">
        <v>3</v>
      </c>
    </row>
    <row r="5" spans="1:6">
      <c r="A5" s="6"/>
      <c r="B5" s="10">
        <v>46</v>
      </c>
      <c r="C5" s="10" t="s">
        <v>32</v>
      </c>
      <c r="D5" s="11" t="s">
        <v>33</v>
      </c>
      <c r="E5" s="10">
        <v>1</v>
      </c>
      <c r="F5" s="10" t="s">
        <v>3</v>
      </c>
    </row>
    <row r="6" spans="1:6">
      <c r="A6" s="6"/>
      <c r="B6" s="10">
        <v>48</v>
      </c>
      <c r="C6" s="10" t="s">
        <v>34</v>
      </c>
      <c r="D6" s="11" t="s">
        <v>35</v>
      </c>
      <c r="E6" s="10">
        <v>1</v>
      </c>
      <c r="F6" s="10" t="s">
        <v>3</v>
      </c>
    </row>
    <row r="7" spans="1:6">
      <c r="A7" s="6"/>
      <c r="B7" s="10">
        <v>49</v>
      </c>
      <c r="C7" s="10" t="s">
        <v>36</v>
      </c>
      <c r="D7" s="11" t="s">
        <v>37</v>
      </c>
      <c r="E7" s="10">
        <v>2</v>
      </c>
      <c r="F7" s="10" t="s">
        <v>3</v>
      </c>
    </row>
    <row r="8" spans="1:6">
      <c r="A8" s="6"/>
      <c r="B8" s="10">
        <v>50</v>
      </c>
      <c r="C8" s="12" t="s">
        <v>15</v>
      </c>
      <c r="D8" s="11" t="s">
        <v>40</v>
      </c>
      <c r="E8" s="10">
        <v>1</v>
      </c>
      <c r="F8" s="10"/>
    </row>
    <row r="9" spans="1:6">
      <c r="A9" s="6"/>
      <c r="B9" s="10">
        <v>51</v>
      </c>
      <c r="C9" s="10" t="s">
        <v>38</v>
      </c>
      <c r="D9" s="11" t="s">
        <v>39</v>
      </c>
      <c r="E9" s="10">
        <v>1</v>
      </c>
      <c r="F9" s="10"/>
    </row>
    <row r="10" spans="1:6">
      <c r="A10" s="6"/>
      <c r="B10" s="10">
        <v>52</v>
      </c>
      <c r="C10" s="12" t="s">
        <v>21</v>
      </c>
      <c r="D10" s="11" t="s">
        <v>41</v>
      </c>
      <c r="E10" s="10">
        <v>1</v>
      </c>
      <c r="F10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220A43-A7B0-4DFC-BA5B-FCD8BCE6C97A}"/>
</file>

<file path=customXml/itemProps2.xml><?xml version="1.0" encoding="utf-8"?>
<ds:datastoreItem xmlns:ds="http://schemas.openxmlformats.org/officeDocument/2006/customXml" ds:itemID="{B7C8DB57-E3EB-47B3-ABA7-06E42345801A}"/>
</file>

<file path=customXml/itemProps3.xml><?xml version="1.0" encoding="utf-8"?>
<ds:datastoreItem xmlns:ds="http://schemas.openxmlformats.org/officeDocument/2006/customXml" ds:itemID="{5FFDA0E8-2F69-458D-8FDA-25774B7EC09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2010-08-16T15:38:26Z</dcterms:created>
  <dcterms:modified xsi:type="dcterms:W3CDTF">2010-08-16T16:07:40Z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